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Thesis\03.Analysis\"/>
    </mc:Choice>
  </mc:AlternateContent>
  <xr:revisionPtr revIDLastSave="0" documentId="13_ncr:1_{72E2D283-5BD1-43D7-A7E2-94485AF43ED5}" xr6:coauthVersionLast="47" xr6:coauthVersionMax="47" xr10:uidLastSave="{00000000-0000-0000-0000-000000000000}"/>
  <bookViews>
    <workbookView xWindow="-108" yWindow="-108" windowWidth="23256" windowHeight="12456" xr2:uid="{8265AE24-8AB8-4C54-9DD4-9FC9110872E7}"/>
  </bookViews>
  <sheets>
    <sheet name="Load Analysis" sheetId="4" r:id="rId1"/>
    <sheet name="Tabl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4" l="1"/>
  <c r="E5" i="4" s="1"/>
  <c r="E15" i="4" s="1"/>
  <c r="E21" i="4"/>
  <c r="E22" i="4" s="1"/>
  <c r="E18" i="4" l="1"/>
  <c r="E13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39D18ED-9F01-41B9-8ED6-76CF0337DDE9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<sst xmlns="http://schemas.openxmlformats.org/spreadsheetml/2006/main" count="178" uniqueCount="153">
  <si>
    <t>GENERAL PARAMETERS</t>
  </si>
  <si>
    <t>C</t>
  </si>
  <si>
    <t>III</t>
  </si>
  <si>
    <t>Tab 3.3 III Classi di rugosità del terreno</t>
  </si>
  <si>
    <t>Classe di rugosità del terreno</t>
  </si>
  <si>
    <t>Descrizione</t>
  </si>
  <si>
    <t>A</t>
  </si>
  <si>
    <t>B</t>
  </si>
  <si>
    <t>D</t>
  </si>
  <si>
    <t>Aree urbane in cui almeno il 15% della superficie sia coperto da edifici la cui altezza media superi i 15 m</t>
  </si>
  <si>
    <t>Aree urbane (non di classe A), suburbane, industriali e boschive</t>
  </si>
  <si>
    <t>Aree con ostacoli diffusi (alberi, case, muri, recinzioni,....); aree con rugosità non riconducibile alle classi A, B, D</t>
  </si>
  <si>
    <t>a) Mare e relativa fascia costiera (entro 2 km dalla costa);
b) Lago (con larghezza massima pari ad almeno 1 km) e relativa fascia costiera (entro 1 km dalla costa)
c) Aree prive di ostacoli o con al più rari ostacoli isolati (aperta campagna, aeroporti, aree agricole, pascoli, zone paludose o sabbiose, superfici innevate o ghiacciate, ....</t>
  </si>
  <si>
    <r>
      <t>Tab 3.3.I - Valori dei parametri v</t>
    </r>
    <r>
      <rPr>
        <b/>
        <vertAlign val="subscript"/>
        <sz val="11"/>
        <color theme="1"/>
        <rFont val="Swis721 LtCn BT"/>
        <family val="2"/>
      </rPr>
      <t>b,0</t>
    </r>
    <r>
      <rPr>
        <b/>
        <sz val="11"/>
        <color theme="1"/>
        <rFont val="Swis721 LtCn BT"/>
        <family val="2"/>
      </rPr>
      <t xml:space="preserve"> , a</t>
    </r>
    <r>
      <rPr>
        <b/>
        <vertAlign val="subscript"/>
        <sz val="11"/>
        <color theme="1"/>
        <rFont val="Swis721 LtCn BT"/>
        <family val="2"/>
      </rPr>
      <t>0</t>
    </r>
    <r>
      <rPr>
        <b/>
        <sz val="11"/>
        <color theme="1"/>
        <rFont val="Swis721 LtCn BT"/>
        <family val="2"/>
      </rPr>
      <t>, k</t>
    </r>
    <r>
      <rPr>
        <b/>
        <vertAlign val="subscript"/>
        <sz val="11"/>
        <color theme="1"/>
        <rFont val="Swis721 LtCn BT"/>
        <family val="2"/>
      </rPr>
      <t>s</t>
    </r>
  </si>
  <si>
    <t>Zona</t>
  </si>
  <si>
    <t>Valle d’Aosta, Piemonte, Lombardia, Trentino Alto Adige,Veneto, Friuli Venezia Giulia (con l’eccezione della pro-vincia di Trieste)</t>
  </si>
  <si>
    <t xml:space="preserve">Emilia Romagna </t>
  </si>
  <si>
    <t>Toscana, Marche, Umbria, Lazio, Abruzzo, Molise, Puglia,Campania, Basilicata, Calabria (esclusa la provincia di Reggio Calabria)</t>
  </si>
  <si>
    <t>Sicilia e provincia di Reggio Calabria</t>
  </si>
  <si>
    <t>Sardegna (zona a oriente della retta congiungente Capo Teulada con l’Isola di Maddalena</t>
  </si>
  <si>
    <t>Sardegna (zona a occidente della retta congiungente Capo Teulada con l’Isola di Maddalena)</t>
  </si>
  <si>
    <t>Liguria</t>
  </si>
  <si>
    <t xml:space="preserve">Provincia di Trieste </t>
  </si>
  <si>
    <t>Isole (con l’eccezione di Sicilia e Sardegna) e mare aperto</t>
  </si>
  <si>
    <r>
      <t>v</t>
    </r>
    <r>
      <rPr>
        <b/>
        <vertAlign val="subscript"/>
        <sz val="11"/>
        <color theme="1"/>
        <rFont val="Swis721 LtCn BT"/>
        <family val="2"/>
      </rPr>
      <t>b,0</t>
    </r>
    <r>
      <rPr>
        <b/>
        <sz val="11"/>
        <color theme="1"/>
        <rFont val="Swis721 LtCn BT"/>
        <family val="2"/>
      </rPr>
      <t xml:space="preserve"> (m/s)</t>
    </r>
  </si>
  <si>
    <r>
      <t>a</t>
    </r>
    <r>
      <rPr>
        <b/>
        <vertAlign val="subscript"/>
        <sz val="11"/>
        <color theme="1"/>
        <rFont val="Swis721 LtCn BT"/>
        <family val="2"/>
      </rPr>
      <t>0</t>
    </r>
    <r>
      <rPr>
        <b/>
        <sz val="11"/>
        <color theme="1"/>
        <rFont val="Swis721 LtCn BT"/>
        <family val="2"/>
      </rPr>
      <t xml:space="preserve"> (m)</t>
    </r>
  </si>
  <si>
    <r>
      <t xml:space="preserve"> k</t>
    </r>
    <r>
      <rPr>
        <b/>
        <vertAlign val="subscript"/>
        <sz val="11"/>
        <color theme="1"/>
        <rFont val="Swis721 LtCn BT"/>
        <family val="2"/>
      </rPr>
      <t>s</t>
    </r>
  </si>
  <si>
    <t>[m]</t>
  </si>
  <si>
    <r>
      <t>[kN/m</t>
    </r>
    <r>
      <rPr>
        <vertAlign val="superscript"/>
        <sz val="11"/>
        <color theme="1"/>
        <rFont val="Swis721 LtCn BT"/>
        <family val="2"/>
      </rPr>
      <t>2</t>
    </r>
    <r>
      <rPr>
        <sz val="11"/>
        <color theme="1"/>
        <rFont val="Swis721 LtCn BT"/>
        <family val="2"/>
        <charset val="1"/>
      </rPr>
      <t>]</t>
    </r>
  </si>
  <si>
    <t>Tab 3.3.II - Parametri per la definizione del coefficiente di esposizione</t>
  </si>
  <si>
    <t>Categoria di esposizione del sito</t>
  </si>
  <si>
    <r>
      <t>K</t>
    </r>
    <r>
      <rPr>
        <b/>
        <vertAlign val="subscript"/>
        <sz val="11"/>
        <color theme="1"/>
        <rFont val="Swis721 LtCn BT"/>
        <family val="2"/>
      </rPr>
      <t>r</t>
    </r>
    <r>
      <rPr>
        <b/>
        <sz val="11"/>
        <color theme="1"/>
        <rFont val="Swis721 LtCn BT"/>
        <family val="2"/>
      </rPr>
      <t xml:space="preserve"> </t>
    </r>
  </si>
  <si>
    <r>
      <t>z</t>
    </r>
    <r>
      <rPr>
        <b/>
        <vertAlign val="subscript"/>
        <sz val="11"/>
        <color theme="1"/>
        <rFont val="Swis721 LtCn BT"/>
        <family val="2"/>
      </rPr>
      <t>0</t>
    </r>
    <r>
      <rPr>
        <b/>
        <sz val="11"/>
        <color theme="1"/>
        <rFont val="Swis721 LtCn BT"/>
        <family val="2"/>
      </rPr>
      <t xml:space="preserve"> (m)</t>
    </r>
  </si>
  <si>
    <r>
      <t>z</t>
    </r>
    <r>
      <rPr>
        <b/>
        <vertAlign val="subscript"/>
        <sz val="11"/>
        <color theme="1"/>
        <rFont val="Swis721 LtCn BT"/>
        <family val="2"/>
      </rPr>
      <t>min</t>
    </r>
    <r>
      <rPr>
        <b/>
        <sz val="11"/>
        <color theme="1"/>
        <rFont val="Swis721 LtCn BT"/>
        <family val="2"/>
      </rPr>
      <t xml:space="preserve"> (m)</t>
    </r>
  </si>
  <si>
    <t>I</t>
  </si>
  <si>
    <t>II</t>
  </si>
  <si>
    <t>IV</t>
  </si>
  <si>
    <t>V</t>
  </si>
  <si>
    <t>[kN/m]</t>
  </si>
  <si>
    <t>L</t>
  </si>
  <si>
    <t>Noise Barrier</t>
  </si>
  <si>
    <t>SI</t>
  </si>
  <si>
    <t>NO</t>
  </si>
  <si>
    <t>Noise barrier height</t>
  </si>
  <si>
    <r>
      <t>Table 8.1 - Depth to be used for A</t>
    </r>
    <r>
      <rPr>
        <b/>
        <vertAlign val="subscript"/>
        <sz val="11"/>
        <color theme="1"/>
        <rFont val="Swis721 LtCn BT"/>
        <family val="2"/>
      </rPr>
      <t>ref,x</t>
    </r>
  </si>
  <si>
    <t>Road restraint system</t>
  </si>
  <si>
    <t>Open parapet or open safety barrier</t>
  </si>
  <si>
    <t>Solid paraapet or solid safety barrier</t>
  </si>
  <si>
    <t>Open paraet and open safety barrier</t>
  </si>
  <si>
    <t>d + d1</t>
  </si>
  <si>
    <t>d + 0.6 m</t>
  </si>
  <si>
    <t>d+0.3 m</t>
  </si>
  <si>
    <t>d + 2d1</t>
  </si>
  <si>
    <t>d + 1.2 m</t>
  </si>
  <si>
    <t xml:space="preserve">On one side </t>
  </si>
  <si>
    <t>On both side</t>
  </si>
  <si>
    <t>Type of line</t>
  </si>
  <si>
    <t>U Bridge x 25000V AC</t>
  </si>
  <si>
    <t>U Bridge x 3000V AC</t>
  </si>
  <si>
    <t>O Bridge x 25000V AC (Interal)</t>
  </si>
  <si>
    <t>O Bridge x 25000V AC (External)</t>
  </si>
  <si>
    <t>O Bridge x 3000V AC</t>
  </si>
  <si>
    <t>Track weight</t>
  </si>
  <si>
    <t>Noise barrier weight</t>
  </si>
  <si>
    <r>
      <t>G</t>
    </r>
    <r>
      <rPr>
        <vertAlign val="subscript"/>
        <sz val="11"/>
        <color theme="1"/>
        <rFont val="Swis721 LtCn BT"/>
        <family val="2"/>
      </rPr>
      <t>2</t>
    </r>
  </si>
  <si>
    <r>
      <t>G</t>
    </r>
    <r>
      <rPr>
        <vertAlign val="subscript"/>
        <sz val="11"/>
        <color theme="1"/>
        <rFont val="Swis721 LtCn BT"/>
        <family val="2"/>
      </rPr>
      <t>3</t>
    </r>
  </si>
  <si>
    <t>PERMANENT LOADS</t>
  </si>
  <si>
    <t>Self-weight</t>
  </si>
  <si>
    <r>
      <t>G</t>
    </r>
    <r>
      <rPr>
        <vertAlign val="subscript"/>
        <sz val="11"/>
        <color theme="1"/>
        <rFont val="Swis721 LtCn BT"/>
        <family val="2"/>
      </rPr>
      <t>1</t>
    </r>
  </si>
  <si>
    <t>[mm]</t>
  </si>
  <si>
    <t>Length</t>
  </si>
  <si>
    <t>Width</t>
  </si>
  <si>
    <t>Thickness</t>
  </si>
  <si>
    <t>Weight</t>
  </si>
  <si>
    <t>[kg]</t>
  </si>
  <si>
    <t>Sleeper Interaxis</t>
  </si>
  <si>
    <t>Wooden sleepers geometry</t>
  </si>
  <si>
    <t>Rail section</t>
  </si>
  <si>
    <t>Rail Section</t>
  </si>
  <si>
    <t>46 E 1</t>
  </si>
  <si>
    <t>46 E 2</t>
  </si>
  <si>
    <t>46 E 3</t>
  </si>
  <si>
    <t>46 E 4</t>
  </si>
  <si>
    <t>49 E 1</t>
  </si>
  <si>
    <t>49 E 2</t>
  </si>
  <si>
    <t>49 E 3</t>
  </si>
  <si>
    <t>49 E 4</t>
  </si>
  <si>
    <t>50 E 1</t>
  </si>
  <si>
    <t>50 E 2</t>
  </si>
  <si>
    <t>50 E 3</t>
  </si>
  <si>
    <t>50 E 4</t>
  </si>
  <si>
    <t>50 E 5</t>
  </si>
  <si>
    <t>50 E 6</t>
  </si>
  <si>
    <t>52 E 1</t>
  </si>
  <si>
    <t>54 E 1</t>
  </si>
  <si>
    <t>54 E 2</t>
  </si>
  <si>
    <t>54 E 3</t>
  </si>
  <si>
    <t>55 E 1</t>
  </si>
  <si>
    <t>56 E 1</t>
  </si>
  <si>
    <t>60 E 1</t>
  </si>
  <si>
    <t>Profile</t>
  </si>
  <si>
    <t>Mass per meter</t>
  </si>
  <si>
    <t>Mass per meter (kg/m)</t>
  </si>
  <si>
    <r>
      <t>Cross-sectional area (cm</t>
    </r>
    <r>
      <rPr>
        <b/>
        <vertAlign val="superscript"/>
        <sz val="11"/>
        <color theme="1"/>
        <rFont val="Swis721 LtCn BT"/>
        <family val="2"/>
      </rPr>
      <t>2</t>
    </r>
    <r>
      <rPr>
        <b/>
        <sz val="11"/>
        <color theme="1"/>
        <rFont val="Swis721 LtCn BT"/>
        <family val="2"/>
      </rPr>
      <t>)</t>
    </r>
  </si>
  <si>
    <t>Area</t>
  </si>
  <si>
    <r>
      <t>[cm</t>
    </r>
    <r>
      <rPr>
        <vertAlign val="superscript"/>
        <sz val="11"/>
        <color theme="1"/>
        <rFont val="Swis721 LtCn BT"/>
        <family val="2"/>
      </rPr>
      <t>2</t>
    </r>
    <r>
      <rPr>
        <sz val="11"/>
        <color theme="1"/>
        <rFont val="Swis721 LtCn BT"/>
        <family val="2"/>
        <charset val="1"/>
      </rPr>
      <t>]</t>
    </r>
  </si>
  <si>
    <t>[kg/m]</t>
  </si>
  <si>
    <t>-</t>
  </si>
  <si>
    <r>
      <t>g</t>
    </r>
    <r>
      <rPr>
        <vertAlign val="subscript"/>
        <sz val="11"/>
        <color theme="1"/>
        <rFont val="Swis721 LtCn BT"/>
        <family val="2"/>
      </rPr>
      <t>2</t>
    </r>
  </si>
  <si>
    <r>
      <t>g</t>
    </r>
    <r>
      <rPr>
        <vertAlign val="subscript"/>
        <sz val="11"/>
        <color theme="1"/>
        <rFont val="Swis721 LtCn BT"/>
        <family val="2"/>
      </rPr>
      <t>3</t>
    </r>
  </si>
  <si>
    <t>Walkable deck</t>
  </si>
  <si>
    <r>
      <t>[kg/m</t>
    </r>
    <r>
      <rPr>
        <vertAlign val="superscript"/>
        <sz val="11"/>
        <color theme="1"/>
        <rFont val="Swis721 LtCn BT"/>
        <family val="2"/>
      </rPr>
      <t>2</t>
    </r>
    <r>
      <rPr>
        <sz val="11"/>
        <color theme="1"/>
        <rFont val="Swis721 LtCn BT"/>
        <family val="2"/>
        <charset val="1"/>
      </rPr>
      <t>]</t>
    </r>
  </si>
  <si>
    <r>
      <t>G</t>
    </r>
    <r>
      <rPr>
        <vertAlign val="subscript"/>
        <sz val="11"/>
        <color theme="1"/>
        <rFont val="Swis721 LtCn BT"/>
        <family val="2"/>
      </rPr>
      <t>4</t>
    </r>
  </si>
  <si>
    <t>Noise Barrier / Wind tunnel test</t>
  </si>
  <si>
    <r>
      <t>g</t>
    </r>
    <r>
      <rPr>
        <vertAlign val="subscript"/>
        <sz val="11"/>
        <color theme="1"/>
        <rFont val="Swis721 LtCn BT"/>
        <family val="2"/>
      </rPr>
      <t>4</t>
    </r>
  </si>
  <si>
    <t>Walkable deck (Bottom chord)</t>
  </si>
  <si>
    <t>Beam Separation</t>
  </si>
  <si>
    <t>[Ton/m]</t>
  </si>
  <si>
    <t>CASE 1</t>
  </si>
  <si>
    <t>CASE 2</t>
  </si>
  <si>
    <t>CASE 3</t>
  </si>
  <si>
    <t>CASE 4</t>
  </si>
  <si>
    <r>
      <t xml:space="preserve">Table 7.16 Recommended values of </t>
    </r>
    <r>
      <rPr>
        <b/>
        <sz val="11"/>
        <color theme="1"/>
        <rFont val="Symbol"/>
        <family val="1"/>
        <charset val="2"/>
      </rPr>
      <t>l</t>
    </r>
    <r>
      <rPr>
        <b/>
        <sz val="7.7"/>
        <color theme="1"/>
        <rFont val="Swis721 LtCn BT"/>
        <family val="2"/>
      </rPr>
      <t xml:space="preserve"> </t>
    </r>
    <r>
      <rPr>
        <b/>
        <sz val="11"/>
        <color theme="1"/>
        <rFont val="Swis721 LtCn BT"/>
        <family val="2"/>
      </rPr>
      <t>for cylinders, polygonal, rectangular, sharp edge and lattice structures</t>
    </r>
  </si>
  <si>
    <t>Limit state</t>
  </si>
  <si>
    <t>SLU</t>
  </si>
  <si>
    <t>ag</t>
  </si>
  <si>
    <t>F0</t>
  </si>
  <si>
    <t>Tc*</t>
  </si>
  <si>
    <t>Ss</t>
  </si>
  <si>
    <t>q</t>
  </si>
  <si>
    <t>S</t>
  </si>
  <si>
    <t>n</t>
  </si>
  <si>
    <t>TB</t>
  </si>
  <si>
    <t>TD</t>
  </si>
  <si>
    <t>TC</t>
  </si>
  <si>
    <t>Spettro di risposta di progetto SLV orizzontale</t>
  </si>
  <si>
    <t>Spettro di risposta di progetto SLV verticale</t>
  </si>
  <si>
    <t>Fv</t>
  </si>
  <si>
    <t>Free width (minimum)</t>
  </si>
  <si>
    <t>HEA</t>
  </si>
  <si>
    <t>HEB</t>
  </si>
  <si>
    <t>HEM</t>
  </si>
  <si>
    <t>IPE</t>
  </si>
  <si>
    <t>IPN</t>
  </si>
  <si>
    <t>180x180x12</t>
  </si>
  <si>
    <t>100x100x12</t>
  </si>
  <si>
    <t>110x110x12</t>
  </si>
  <si>
    <t>120x120x12</t>
  </si>
  <si>
    <t>125x125x12</t>
  </si>
  <si>
    <t>130x130x12</t>
  </si>
  <si>
    <t>140x140x12</t>
  </si>
  <si>
    <t>150x150x12</t>
  </si>
  <si>
    <t>160x160x12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</si>
</sst>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Swis721 LtCn BT"/>
      <family val="2"/>
      <charset val="1"/>
    </font>
    <font>
      <vertAlign val="subscript"/>
      <sz val="11"/>
      <color theme="1"/>
      <name val="Swis721 LtCn BT"/>
      <family val="2"/>
    </font>
    <font>
      <b/>
      <sz val="11"/>
      <color theme="1"/>
      <name val="Swis721 LtCn BT"/>
      <family val="2"/>
    </font>
    <font>
      <b/>
      <vertAlign val="subscript"/>
      <sz val="11"/>
      <color theme="1"/>
      <name val="Swis721 LtCn BT"/>
      <family val="2"/>
    </font>
    <font>
      <sz val="11"/>
      <color rgb="FF0070C0"/>
      <name val="Swis721 LtCn BT"/>
      <family val="2"/>
      <charset val="1"/>
    </font>
    <font>
      <sz val="11"/>
      <color theme="1"/>
      <name val="Swis721 LtCn BT"/>
      <family val="2"/>
    </font>
    <font>
      <sz val="11"/>
      <name val="Swis721 LtCn BT"/>
      <family val="2"/>
      <charset val="1"/>
    </font>
    <font>
      <vertAlign val="superscript"/>
      <sz val="11"/>
      <color theme="1"/>
      <name val="Swis721 LtCn BT"/>
      <family val="2"/>
    </font>
    <font>
      <b/>
      <vertAlign val="superscript"/>
      <sz val="11"/>
      <color theme="1"/>
      <name val="Swis721 LtCn BT"/>
      <family val="2"/>
    </font>
    <font>
      <b/>
      <sz val="11"/>
      <color theme="1"/>
      <name val="Symbol"/>
      <family val="1"/>
      <charset val="2"/>
    </font>
    <font>
      <b/>
      <sz val="7.7"/>
      <color theme="1"/>
      <name val="Swis721 LtCn BT"/>
      <family val="2"/>
    </font>
    <font>
      <sz val="8"/>
      <name val="Swis721 LtCn BT"/>
      <family val="2"/>
      <charset val="1"/>
    </font>
    <font>
      <b/>
      <sz val="10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CBCBF"/>
      </left>
      <right style="thin">
        <color rgb="FFBCBCBF"/>
      </right>
      <top style="thin">
        <color rgb="FFBCBCBF"/>
      </top>
      <bottom style="thin">
        <color rgb="FFBCBCBF"/>
      </bottom>
      <diagonal/>
    </border>
    <border>
      <left style="thin">
        <color rgb="FFBCBCBF"/>
      </left>
      <right style="thin">
        <color rgb="FFBCBCBF"/>
      </right>
      <top style="thin">
        <color rgb="FFBCBCBF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top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/>
    </xf>
    <xf numFmtId="2" fontId="2" fillId="4" borderId="4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5" xfId="0" applyBorder="1" applyAlignment="1">
      <alignment horizontal="center" vertical="top"/>
    </xf>
    <xf numFmtId="0" fontId="0" fillId="0" borderId="0" xfId="0" applyAlignment="1">
      <alignment horizontal="center" vertical="top"/>
    </xf>
  </cellXfs>
  <cellStyles count="1">
    <cellStyle name="Normal" xfId="0" builtinId="0"/>
  </cellStyles>
  <dxfs count="19">
    <dxf>
      <font>
        <b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BCBCBF"/>
        </left>
        <right style="thin">
          <color rgb="FFBCBCBF"/>
        </right>
        <top style="thin">
          <color rgb="FFBCBCBF"/>
        </top>
        <bottom style="thin">
          <color rgb="FFBCBCBF"/>
        </bottom>
        <vertical/>
        <horizontal/>
      </border>
    </dxf>
    <dxf>
      <font>
        <b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</dxf>
    <dxf>
      <alignment horizontal="center" vertical="top" textRotation="0" wrapText="0" indent="0" justifyLastLine="0" shrinkToFit="0" readingOrder="0"/>
    </dxf>
    <dxf>
      <font>
        <b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BCBCBF"/>
        </left>
        <right style="thin">
          <color rgb="FFBCBCBF"/>
        </right>
        <top style="thin">
          <color rgb="FFBCBCBF"/>
        </top>
        <bottom style="thin">
          <color rgb="FFBCBCBF"/>
        </bottom>
        <vertical/>
        <horizontal/>
      </border>
    </dxf>
    <dxf>
      <font>
        <b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</dxf>
    <dxf>
      <alignment horizontal="center" vertical="top" textRotation="0" wrapText="0" indent="0" justifyLastLine="0" shrinkToFit="0" readingOrder="0"/>
    </dxf>
    <dxf>
      <font>
        <b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BCBCBF"/>
        </left>
        <right style="thin">
          <color rgb="FFBCBCBF"/>
        </right>
        <top style="thin">
          <color rgb="FFBCBCBF"/>
        </top>
        <bottom style="thin">
          <color rgb="FFBCBCBF"/>
        </bottom>
        <vertical/>
        <horizontal/>
      </border>
    </dxf>
    <dxf>
      <font>
        <b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</dxf>
    <dxf>
      <alignment horizontal="center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BCBCBF"/>
        </left>
        <right style="thin">
          <color rgb="FFBCBCBF"/>
        </right>
        <top style="thin">
          <color rgb="FFBCBCBF"/>
        </top>
        <bottom style="thin">
          <color rgb="FFBCBCBF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is721 LtCn BT"/>
        <family val="2"/>
        <scheme val="none"/>
      </font>
      <alignment horizontal="center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BCBCBF"/>
        </left>
        <right style="thin">
          <color rgb="FFBCBCBF"/>
        </right>
        <top style="thin">
          <color rgb="FFBCBCBF"/>
        </top>
        <bottom style="thin">
          <color rgb="FFBCBCBF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is721 LtCn BT"/>
        <family val="2"/>
        <scheme val="none"/>
      </font>
      <alignment horizontal="center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BCBCBF"/>
        </left>
        <right style="thin">
          <color rgb="FFBCBCBF"/>
        </right>
        <top style="thin">
          <color rgb="FFBCBCBF"/>
        </top>
        <bottom style="thin">
          <color rgb="FFBCBCBF"/>
        </bottom>
        <vertical/>
        <horizontal/>
      </border>
    </dxf>
    <dxf>
      <border outline="0">
        <bottom style="thin">
          <color rgb="FFBCBCB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is721 LtCn BT"/>
        <family val="2"/>
        <scheme val="none"/>
      </font>
      <alignment horizontal="center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681317</xdr:colOff>
      <xdr:row>37</xdr:row>
      <xdr:rowOff>1</xdr:rowOff>
    </xdr:from>
    <xdr:to>
      <xdr:col>2</xdr:col>
      <xdr:colOff>3942647</xdr:colOff>
      <xdr:row>52</xdr:row>
      <xdr:rowOff>62970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D63C1C0-C7BB-B0C7-ECE3-1C91C1F10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8164" y="10641107"/>
          <a:ext cx="5619048" cy="2752381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A4ACB11-B3CF-438F-B558-C20EC5B8B9AC}" name="HEB" displayName="HEB" ref="B127:B151" totalsRowShown="0" headerRowDxfId="18" dataDxfId="17" tableBorderDxfId="16">
  <autoFilter ref="B127:B151" xr:uid="{BA4ACB11-B3CF-438F-B558-C20EC5B8B9AC}"/>
  <tableColumns count="1">
    <tableColumn id="1" xr3:uid="{373F7FC0-AFBB-48BE-B9E8-E1E896CCB98C}" name="HEB" dataDxfId="1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B3DD8A3-5C4B-40F0-B0AC-81F2B0A87F68}" name="HEA" displayName="HEA" ref="C127:C151" totalsRowShown="0" headerRowDxfId="14" dataDxfId="13">
  <autoFilter ref="C127:C151" xr:uid="{8B3DD8A3-5C4B-40F0-B0AC-81F2B0A87F68}"/>
  <tableColumns count="1">
    <tableColumn id="1" xr3:uid="{3B850C10-8DCE-4A7A-B47B-4BCA398E09F2}" name="HEA" dataDxfId="1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1CD57C1-2148-4E9C-B39D-B9954942E70D}" name="HEM" displayName="HEM" ref="D127:D151" totalsRowShown="0" headerRowDxfId="11" dataDxfId="10">
  <autoFilter ref="D127:D151" xr:uid="{21CD57C1-2148-4E9C-B39D-B9954942E70D}"/>
  <tableColumns count="1">
    <tableColumn id="1" xr3:uid="{22F06FA6-C123-4824-B310-76A016D9EFD2}" name="HEM" dataDxfId="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27DC9A9-AED0-43A1-927D-B28EDBD55E1E}" name="IPE" displayName="IPE" ref="E127:E145" totalsRowShown="0" headerRowDxfId="8" dataDxfId="7">
  <autoFilter ref="E127:E145" xr:uid="{327DC9A9-AED0-43A1-927D-B28EDBD55E1E}"/>
  <tableColumns count="1">
    <tableColumn id="1" xr3:uid="{6996DE65-8AE2-4147-A30F-52807A7F3D3A}" name="IPE" dataDxfId="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4611436-0DCF-4208-9320-E0016C6BCBEE}" name="IPN" displayName="IPN" ref="F127:F148" totalsRowShown="0" headerRowDxfId="5" dataDxfId="4">
  <autoFilter ref="F127:F148" xr:uid="{F4611436-0DCF-4208-9320-E0016C6BCBEE}"/>
  <tableColumns count="1">
    <tableColumn id="1" xr3:uid="{BD3D7ED8-C8B1-4901-8CE6-535D67E02AB7}" name="IPN" dataDxf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0B38957-7513-44C5-B882-B674E4FC9D5F}" name="L" displayName="L" ref="G127:G136" totalsRowShown="0" headerRowDxfId="2" dataDxfId="1">
  <autoFilter ref="G127:G136" xr:uid="{F0B38957-7513-44C5-B882-B674E4FC9D5F}"/>
  <tableColumns count="1">
    <tableColumn id="1" xr3:uid="{68A28574-F0B9-4ADA-A65D-1465DB0F4A84}" name="L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48F08-B798-461F-A8B6-796A7CDC413A}">
  <dimension ref="B2:F22"/>
  <sheetViews>
    <sheetView tabSelected="1" workbookViewId="0">
      <selection activeCell="I11" sqref="I11"/>
    </sheetView>
  </sheetViews>
  <sheetFormatPr defaultRowHeight="13.8" x14ac:dyDescent="0.25"/>
  <cols>
    <col min="2" max="2" width="29.75" bestFit="1" customWidth="1"/>
  </cols>
  <sheetData>
    <row r="2" spans="2:6" x14ac:dyDescent="0.25">
      <c r="B2" s="25" t="s">
        <v>0</v>
      </c>
      <c r="C2" s="25"/>
      <c r="D2" s="25"/>
      <c r="E2" s="25"/>
      <c r="F2" s="25"/>
    </row>
    <row r="3" spans="2:6" x14ac:dyDescent="0.25">
      <c r="B3" s="26" t="s">
        <v>66</v>
      </c>
      <c r="C3" s="26"/>
      <c r="D3" s="26"/>
      <c r="E3" s="26"/>
      <c r="F3" s="26"/>
    </row>
    <row r="4" spans="2:6" ht="16.2" x14ac:dyDescent="0.35">
      <c r="B4" s="18" t="s">
        <v>67</v>
      </c>
      <c r="C4" s="18" t="s">
        <v>68</v>
      </c>
      <c r="D4" s="18" t="s">
        <v>38</v>
      </c>
      <c r="E4" s="18" t="s">
        <v>107</v>
      </c>
      <c r="F4" s="18"/>
    </row>
    <row r="5" spans="2:6" ht="16.2" x14ac:dyDescent="0.35">
      <c r="B5" s="11" t="s">
        <v>62</v>
      </c>
      <c r="C5" s="10" t="s">
        <v>108</v>
      </c>
      <c r="D5" s="9" t="s">
        <v>117</v>
      </c>
      <c r="E5" s="27">
        <f>+((E10/(E11/1000))+E14)/1000</f>
        <v>0.20002</v>
      </c>
      <c r="F5" s="27"/>
    </row>
    <row r="6" spans="2:6" x14ac:dyDescent="0.25">
      <c r="B6" s="29" t="s">
        <v>76</v>
      </c>
      <c r="C6" s="29"/>
      <c r="D6" s="29"/>
      <c r="E6" s="24"/>
      <c r="F6" s="24"/>
    </row>
    <row r="7" spans="2:6" x14ac:dyDescent="0.25">
      <c r="B7" s="11" t="s">
        <v>70</v>
      </c>
      <c r="C7" s="10"/>
      <c r="D7" s="9" t="s">
        <v>69</v>
      </c>
      <c r="E7" s="24">
        <v>2300</v>
      </c>
      <c r="F7" s="24"/>
    </row>
    <row r="8" spans="2:6" x14ac:dyDescent="0.25">
      <c r="B8" s="11" t="s">
        <v>71</v>
      </c>
      <c r="C8" s="10"/>
      <c r="D8" s="9" t="s">
        <v>69</v>
      </c>
      <c r="E8" s="24">
        <v>220</v>
      </c>
      <c r="F8" s="24"/>
    </row>
    <row r="9" spans="2:6" x14ac:dyDescent="0.25">
      <c r="B9" s="11" t="s">
        <v>72</v>
      </c>
      <c r="C9" s="10"/>
      <c r="D9" s="9" t="s">
        <v>69</v>
      </c>
      <c r="E9" s="24">
        <v>160</v>
      </c>
      <c r="F9" s="24"/>
    </row>
    <row r="10" spans="2:6" x14ac:dyDescent="0.25">
      <c r="B10" s="11" t="s">
        <v>73</v>
      </c>
      <c r="C10" s="10"/>
      <c r="D10" s="9" t="s">
        <v>74</v>
      </c>
      <c r="E10" s="24">
        <v>90</v>
      </c>
      <c r="F10" s="24"/>
    </row>
    <row r="11" spans="2:6" x14ac:dyDescent="0.25">
      <c r="B11" s="11" t="s">
        <v>75</v>
      </c>
      <c r="C11" s="10"/>
      <c r="D11" s="9" t="s">
        <v>69</v>
      </c>
      <c r="E11" s="24">
        <v>600</v>
      </c>
      <c r="F11" s="24"/>
    </row>
    <row r="12" spans="2:6" x14ac:dyDescent="0.25">
      <c r="B12" s="29" t="s">
        <v>78</v>
      </c>
      <c r="C12" s="29"/>
      <c r="D12" s="29"/>
      <c r="E12" s="24" t="s">
        <v>89</v>
      </c>
      <c r="F12" s="24"/>
    </row>
    <row r="13" spans="2:6" ht="16.2" x14ac:dyDescent="0.25">
      <c r="B13" s="11" t="s">
        <v>104</v>
      </c>
      <c r="C13" s="10"/>
      <c r="D13" s="9" t="s">
        <v>105</v>
      </c>
      <c r="E13" s="28">
        <f>+VLOOKUP(E12,Tables!B73:D93,2,FALSE)</f>
        <v>63.71</v>
      </c>
      <c r="F13" s="28"/>
    </row>
    <row r="14" spans="2:6" x14ac:dyDescent="0.25">
      <c r="B14" s="11" t="s">
        <v>101</v>
      </c>
      <c r="C14" s="10"/>
      <c r="D14" s="9" t="s">
        <v>106</v>
      </c>
      <c r="E14" s="28">
        <f>+VLOOKUP(E12,Tables!B73:D93,3,FALSE)</f>
        <v>50.02</v>
      </c>
      <c r="F14" s="28"/>
    </row>
    <row r="15" spans="2:6" ht="16.2" x14ac:dyDescent="0.35">
      <c r="B15" s="18" t="s">
        <v>62</v>
      </c>
      <c r="C15" s="18" t="s">
        <v>64</v>
      </c>
      <c r="D15" s="18" t="s">
        <v>38</v>
      </c>
      <c r="E15" s="22">
        <f>+E5*10*1.05</f>
        <v>2.1002100000000001</v>
      </c>
      <c r="F15" s="23"/>
    </row>
    <row r="16" spans="2:6" x14ac:dyDescent="0.25">
      <c r="B16" s="11" t="s">
        <v>43</v>
      </c>
      <c r="C16" s="10"/>
      <c r="D16" s="9" t="s">
        <v>27</v>
      </c>
      <c r="E16" s="28">
        <v>4</v>
      </c>
      <c r="F16" s="28"/>
    </row>
    <row r="17" spans="2:6" ht="17.399999999999999" x14ac:dyDescent="0.35">
      <c r="B17" s="11" t="s">
        <v>63</v>
      </c>
      <c r="C17" s="10" t="s">
        <v>109</v>
      </c>
      <c r="D17" s="9" t="s">
        <v>28</v>
      </c>
      <c r="E17" s="28">
        <v>3.2</v>
      </c>
      <c r="F17" s="28"/>
    </row>
    <row r="18" spans="2:6" ht="16.2" x14ac:dyDescent="0.35">
      <c r="B18" s="18" t="s">
        <v>40</v>
      </c>
      <c r="C18" s="18" t="s">
        <v>65</v>
      </c>
      <c r="D18" s="18" t="s">
        <v>38</v>
      </c>
      <c r="E18" s="22">
        <f>+E17*E16</f>
        <v>12.8</v>
      </c>
      <c r="F18" s="23"/>
    </row>
    <row r="19" spans="2:6" ht="17.399999999999999" x14ac:dyDescent="0.35">
      <c r="B19" s="11" t="s">
        <v>110</v>
      </c>
      <c r="C19" s="10" t="s">
        <v>114</v>
      </c>
      <c r="D19" s="9" t="s">
        <v>111</v>
      </c>
      <c r="E19" s="28">
        <v>70</v>
      </c>
      <c r="F19" s="28"/>
    </row>
    <row r="20" spans="2:6" x14ac:dyDescent="0.25">
      <c r="B20" s="11" t="s">
        <v>116</v>
      </c>
      <c r="C20" s="10"/>
      <c r="D20" s="9" t="s">
        <v>27</v>
      </c>
      <c r="E20" s="28">
        <v>1.95</v>
      </c>
      <c r="F20" s="28"/>
    </row>
    <row r="21" spans="2:6" ht="16.2" x14ac:dyDescent="0.35">
      <c r="B21" s="11" t="s">
        <v>110</v>
      </c>
      <c r="C21" s="10" t="s">
        <v>114</v>
      </c>
      <c r="D21" s="9" t="s">
        <v>117</v>
      </c>
      <c r="E21" s="28">
        <f>+(E19/1000)*E20</f>
        <v>0.13650000000000001</v>
      </c>
      <c r="F21" s="28"/>
    </row>
    <row r="22" spans="2:6" ht="16.2" x14ac:dyDescent="0.35">
      <c r="B22" s="19" t="s">
        <v>115</v>
      </c>
      <c r="C22" s="18" t="s">
        <v>112</v>
      </c>
      <c r="D22" s="18" t="s">
        <v>38</v>
      </c>
      <c r="E22" s="22">
        <f>+E21*10</f>
        <v>1.3650000000000002</v>
      </c>
      <c r="F22" s="23"/>
    </row>
  </sheetData>
  <mergeCells count="22">
    <mergeCell ref="E19:F19"/>
    <mergeCell ref="B12:D12"/>
    <mergeCell ref="E12:F12"/>
    <mergeCell ref="E13:F13"/>
    <mergeCell ref="E14:F14"/>
    <mergeCell ref="E15:F15"/>
    <mergeCell ref="E22:F22"/>
    <mergeCell ref="E6:F6"/>
    <mergeCell ref="B2:F2"/>
    <mergeCell ref="B3:F3"/>
    <mergeCell ref="E5:F5"/>
    <mergeCell ref="E17:F17"/>
    <mergeCell ref="B6:D6"/>
    <mergeCell ref="E7:F7"/>
    <mergeCell ref="E8:F8"/>
    <mergeCell ref="E9:F9"/>
    <mergeCell ref="E10:F10"/>
    <mergeCell ref="E11:F11"/>
    <mergeCell ref="E18:F18"/>
    <mergeCell ref="E16:F16"/>
    <mergeCell ref="E20:F20"/>
    <mergeCell ref="E21:F2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5050273-D422-401C-B077-E43597C43021}">
          <x14:formula1>
            <xm:f>Tables!$B$73:$B$93</xm:f>
          </x14:formula1>
          <xm:sqref>E12:F12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38D41-436D-4196-B602-0412925820A7}">
  <dimension ref="B4:G160"/>
  <sheetViews>
    <sheetView zoomScale="70" zoomScaleNormal="70" workbookViewId="0">
      <selection activeCell="B155" sqref="B155:B160"/>
    </sheetView>
  </sheetViews>
  <sheetFormatPr defaultRowHeight="13.8" x14ac:dyDescent="0.25"/>
  <cols>
    <col min="1" max="1" width="9" style="1"/>
    <col min="2" max="2" width="38.625" style="1" bestFit="1" customWidth="1"/>
    <col min="3" max="3" width="68.125" style="1" customWidth="1"/>
    <col min="4" max="4" width="24" style="1" bestFit="1" customWidth="1"/>
    <col min="5" max="5" width="13.625" style="13" bestFit="1" customWidth="1"/>
    <col min="6" max="6" width="6.75" style="13" customWidth="1"/>
    <col min="7" max="7" width="13" style="13" customWidth="1"/>
    <col min="8" max="16384" width="9" style="1"/>
  </cols>
  <sheetData>
    <row r="4" spans="2:6" x14ac:dyDescent="0.25">
      <c r="B4" s="6" t="s">
        <v>3</v>
      </c>
    </row>
    <row r="5" spans="2:6" x14ac:dyDescent="0.25">
      <c r="B5" s="7" t="s">
        <v>4</v>
      </c>
      <c r="C5" s="7" t="s">
        <v>5</v>
      </c>
    </row>
    <row r="6" spans="2:6" ht="27.6" x14ac:dyDescent="0.25">
      <c r="B6" s="3" t="s">
        <v>6</v>
      </c>
      <c r="C6" s="4" t="s">
        <v>9</v>
      </c>
    </row>
    <row r="7" spans="2:6" x14ac:dyDescent="0.25">
      <c r="B7" s="3" t="s">
        <v>7</v>
      </c>
      <c r="C7" s="5" t="s">
        <v>10</v>
      </c>
    </row>
    <row r="8" spans="2:6" ht="27.6" x14ac:dyDescent="0.25">
      <c r="B8" s="3" t="s">
        <v>1</v>
      </c>
      <c r="C8" s="4" t="s">
        <v>11</v>
      </c>
    </row>
    <row r="9" spans="2:6" ht="82.8" x14ac:dyDescent="0.25">
      <c r="B9" s="3" t="s">
        <v>8</v>
      </c>
      <c r="C9" s="4" t="s">
        <v>12</v>
      </c>
    </row>
    <row r="11" spans="2:6" ht="16.2" x14ac:dyDescent="0.25">
      <c r="B11" s="6" t="s">
        <v>13</v>
      </c>
    </row>
    <row r="12" spans="2:6" ht="16.2" x14ac:dyDescent="0.25">
      <c r="B12" s="7" t="s">
        <v>14</v>
      </c>
      <c r="C12" s="7" t="s">
        <v>5</v>
      </c>
      <c r="D12" s="7" t="s">
        <v>24</v>
      </c>
      <c r="E12" s="7" t="s">
        <v>25</v>
      </c>
      <c r="F12" s="7" t="s">
        <v>26</v>
      </c>
    </row>
    <row r="13" spans="2:6" ht="37.200000000000003" customHeight="1" x14ac:dyDescent="0.25">
      <c r="B13" s="3">
        <v>1</v>
      </c>
      <c r="C13" s="8" t="s">
        <v>15</v>
      </c>
      <c r="D13" s="3">
        <v>25</v>
      </c>
      <c r="E13" s="3">
        <v>1000</v>
      </c>
      <c r="F13" s="3">
        <v>0.4</v>
      </c>
    </row>
    <row r="14" spans="2:6" ht="37.200000000000003" customHeight="1" x14ac:dyDescent="0.25">
      <c r="B14" s="3">
        <v>2</v>
      </c>
      <c r="C14" s="8" t="s">
        <v>16</v>
      </c>
      <c r="D14" s="3">
        <v>25</v>
      </c>
      <c r="E14" s="3">
        <v>750</v>
      </c>
      <c r="F14" s="3">
        <v>0.45</v>
      </c>
    </row>
    <row r="15" spans="2:6" ht="37.200000000000003" customHeight="1" x14ac:dyDescent="0.25">
      <c r="B15" s="3">
        <v>3</v>
      </c>
      <c r="C15" s="8" t="s">
        <v>17</v>
      </c>
      <c r="D15" s="3">
        <v>27</v>
      </c>
      <c r="E15" s="3">
        <v>500</v>
      </c>
      <c r="F15" s="3">
        <v>0.37</v>
      </c>
    </row>
    <row r="16" spans="2:6" ht="37.200000000000003" customHeight="1" x14ac:dyDescent="0.25">
      <c r="B16" s="3">
        <v>4</v>
      </c>
      <c r="C16" s="8" t="s">
        <v>18</v>
      </c>
      <c r="D16" s="3">
        <v>28</v>
      </c>
      <c r="E16" s="3">
        <v>500</v>
      </c>
      <c r="F16" s="3">
        <v>0.36</v>
      </c>
    </row>
    <row r="17" spans="2:6" ht="37.200000000000003" customHeight="1" x14ac:dyDescent="0.25">
      <c r="B17" s="3">
        <v>5</v>
      </c>
      <c r="C17" s="8" t="s">
        <v>19</v>
      </c>
      <c r="D17" s="3">
        <v>28</v>
      </c>
      <c r="E17" s="3">
        <v>750</v>
      </c>
      <c r="F17" s="3">
        <v>0.4</v>
      </c>
    </row>
    <row r="18" spans="2:6" ht="37.200000000000003" customHeight="1" x14ac:dyDescent="0.25">
      <c r="B18" s="3">
        <v>6</v>
      </c>
      <c r="C18" s="8" t="s">
        <v>20</v>
      </c>
      <c r="D18" s="3">
        <v>28</v>
      </c>
      <c r="E18" s="3">
        <v>500</v>
      </c>
      <c r="F18" s="3">
        <v>0.36</v>
      </c>
    </row>
    <row r="19" spans="2:6" ht="37.200000000000003" customHeight="1" x14ac:dyDescent="0.25">
      <c r="B19" s="3">
        <v>7</v>
      </c>
      <c r="C19" s="8" t="s">
        <v>21</v>
      </c>
      <c r="D19" s="3">
        <v>28</v>
      </c>
      <c r="E19" s="3">
        <v>1000</v>
      </c>
      <c r="F19" s="3">
        <v>0.54</v>
      </c>
    </row>
    <row r="20" spans="2:6" ht="37.200000000000003" customHeight="1" x14ac:dyDescent="0.25">
      <c r="B20" s="3">
        <v>8</v>
      </c>
      <c r="C20" s="8" t="s">
        <v>22</v>
      </c>
      <c r="D20" s="3">
        <v>30</v>
      </c>
      <c r="E20" s="3">
        <v>1500</v>
      </c>
      <c r="F20" s="3">
        <v>0.5</v>
      </c>
    </row>
    <row r="21" spans="2:6" ht="37.200000000000003" customHeight="1" x14ac:dyDescent="0.25">
      <c r="B21" s="3">
        <v>9</v>
      </c>
      <c r="C21" s="8" t="s">
        <v>23</v>
      </c>
      <c r="D21" s="3">
        <v>31</v>
      </c>
      <c r="E21" s="3">
        <v>500</v>
      </c>
      <c r="F21" s="3">
        <v>0.32</v>
      </c>
    </row>
    <row r="24" spans="2:6" x14ac:dyDescent="0.25">
      <c r="B24" s="6" t="s">
        <v>29</v>
      </c>
    </row>
    <row r="25" spans="2:6" ht="16.2" x14ac:dyDescent="0.25">
      <c r="B25" s="7" t="s">
        <v>30</v>
      </c>
      <c r="C25" s="7" t="s">
        <v>31</v>
      </c>
      <c r="D25" s="7" t="s">
        <v>32</v>
      </c>
      <c r="E25" s="7" t="s">
        <v>33</v>
      </c>
    </row>
    <row r="26" spans="2:6" x14ac:dyDescent="0.25">
      <c r="B26" s="2" t="s">
        <v>34</v>
      </c>
      <c r="C26" s="2">
        <v>0.17</v>
      </c>
      <c r="D26" s="2">
        <v>0.01</v>
      </c>
      <c r="E26" s="2">
        <v>2</v>
      </c>
    </row>
    <row r="27" spans="2:6" x14ac:dyDescent="0.25">
      <c r="B27" s="2" t="s">
        <v>35</v>
      </c>
      <c r="C27" s="2">
        <v>0.19</v>
      </c>
      <c r="D27" s="2">
        <v>0.05</v>
      </c>
      <c r="E27" s="2">
        <v>4</v>
      </c>
    </row>
    <row r="28" spans="2:6" x14ac:dyDescent="0.25">
      <c r="B28" s="2" t="s">
        <v>2</v>
      </c>
      <c r="C28" s="2">
        <v>0.2</v>
      </c>
      <c r="D28" s="2">
        <v>0.1</v>
      </c>
      <c r="E28" s="2">
        <v>5</v>
      </c>
    </row>
    <row r="29" spans="2:6" x14ac:dyDescent="0.25">
      <c r="B29" s="2" t="s">
        <v>36</v>
      </c>
      <c r="C29" s="2">
        <v>0.22</v>
      </c>
      <c r="D29" s="2">
        <v>0.3</v>
      </c>
      <c r="E29" s="2">
        <v>8</v>
      </c>
    </row>
    <row r="30" spans="2:6" x14ac:dyDescent="0.25">
      <c r="B30" s="2" t="s">
        <v>37</v>
      </c>
      <c r="C30" s="2">
        <v>0.23</v>
      </c>
      <c r="D30" s="2">
        <v>0.7</v>
      </c>
      <c r="E30" s="2">
        <v>12</v>
      </c>
    </row>
    <row r="32" spans="2:6" ht="16.2" x14ac:dyDescent="0.25">
      <c r="B32" s="6" t="s">
        <v>44</v>
      </c>
      <c r="D32" s="13">
        <v>1</v>
      </c>
      <c r="E32" s="13">
        <v>2</v>
      </c>
    </row>
    <row r="33" spans="2:5" x14ac:dyDescent="0.25">
      <c r="C33" s="7" t="s">
        <v>45</v>
      </c>
      <c r="D33" s="7" t="s">
        <v>54</v>
      </c>
      <c r="E33" s="7" t="s">
        <v>55</v>
      </c>
    </row>
    <row r="34" spans="2:5" x14ac:dyDescent="0.25">
      <c r="B34" s="2" t="s">
        <v>6</v>
      </c>
      <c r="C34" s="2" t="s">
        <v>46</v>
      </c>
      <c r="D34" s="2" t="s">
        <v>51</v>
      </c>
      <c r="E34" s="2" t="s">
        <v>50</v>
      </c>
    </row>
    <row r="35" spans="2:5" x14ac:dyDescent="0.25">
      <c r="B35" s="2" t="s">
        <v>7</v>
      </c>
      <c r="C35" s="2" t="s">
        <v>47</v>
      </c>
      <c r="D35" s="2" t="s">
        <v>49</v>
      </c>
      <c r="E35" s="2" t="s">
        <v>52</v>
      </c>
    </row>
    <row r="36" spans="2:5" x14ac:dyDescent="0.25">
      <c r="B36" s="2" t="s">
        <v>1</v>
      </c>
      <c r="C36" s="2" t="s">
        <v>48</v>
      </c>
      <c r="D36" s="2" t="s">
        <v>50</v>
      </c>
      <c r="E36" s="2" t="s">
        <v>53</v>
      </c>
    </row>
    <row r="37" spans="2:5" x14ac:dyDescent="0.25">
      <c r="B37" s="30"/>
      <c r="C37" s="30"/>
      <c r="D37" s="30"/>
    </row>
    <row r="38" spans="2:5" x14ac:dyDescent="0.25">
      <c r="B38" s="31"/>
      <c r="C38" s="31"/>
      <c r="D38" s="31"/>
    </row>
    <row r="39" spans="2:5" x14ac:dyDescent="0.25">
      <c r="B39" s="31"/>
      <c r="C39" s="31"/>
      <c r="D39" s="31"/>
    </row>
    <row r="40" spans="2:5" x14ac:dyDescent="0.25">
      <c r="B40" s="31"/>
      <c r="C40" s="31"/>
      <c r="D40" s="31"/>
    </row>
    <row r="41" spans="2:5" x14ac:dyDescent="0.25">
      <c r="B41" s="31"/>
      <c r="C41" s="31"/>
      <c r="D41" s="31"/>
    </row>
    <row r="42" spans="2:5" x14ac:dyDescent="0.25">
      <c r="B42" s="31"/>
      <c r="C42" s="31"/>
      <c r="D42" s="31"/>
    </row>
    <row r="43" spans="2:5" x14ac:dyDescent="0.25">
      <c r="B43" s="31"/>
      <c r="C43" s="31"/>
      <c r="D43" s="31"/>
    </row>
    <row r="44" spans="2:5" x14ac:dyDescent="0.25">
      <c r="B44" s="31"/>
      <c r="C44" s="31"/>
      <c r="D44" s="31"/>
    </row>
    <row r="45" spans="2:5" x14ac:dyDescent="0.25">
      <c r="B45" s="31"/>
      <c r="C45" s="31"/>
      <c r="D45" s="31"/>
    </row>
    <row r="46" spans="2:5" x14ac:dyDescent="0.25">
      <c r="B46" s="31"/>
      <c r="C46" s="31"/>
      <c r="D46" s="31"/>
    </row>
    <row r="47" spans="2:5" x14ac:dyDescent="0.25">
      <c r="B47" s="31"/>
      <c r="C47" s="31"/>
      <c r="D47" s="31"/>
    </row>
    <row r="48" spans="2:5" x14ac:dyDescent="0.25">
      <c r="B48" s="31"/>
      <c r="C48" s="31"/>
      <c r="D48" s="31"/>
    </row>
    <row r="49" spans="2:4" x14ac:dyDescent="0.25">
      <c r="B49" s="31"/>
      <c r="C49" s="31"/>
      <c r="D49" s="31"/>
    </row>
    <row r="50" spans="2:4" x14ac:dyDescent="0.25">
      <c r="B50" s="31"/>
      <c r="C50" s="31"/>
      <c r="D50" s="31"/>
    </row>
    <row r="51" spans="2:4" x14ac:dyDescent="0.25">
      <c r="B51" s="31"/>
      <c r="C51" s="31"/>
      <c r="D51" s="31"/>
    </row>
    <row r="52" spans="2:4" x14ac:dyDescent="0.25">
      <c r="B52" s="31"/>
      <c r="C52" s="31"/>
      <c r="D52" s="31"/>
    </row>
    <row r="53" spans="2:4" x14ac:dyDescent="0.25">
      <c r="B53" s="31"/>
      <c r="C53" s="31"/>
      <c r="D53" s="31"/>
    </row>
    <row r="58" spans="2:4" x14ac:dyDescent="0.25">
      <c r="B58" s="12" t="s">
        <v>113</v>
      </c>
    </row>
    <row r="59" spans="2:4" x14ac:dyDescent="0.25">
      <c r="B59" s="2" t="s">
        <v>41</v>
      </c>
    </row>
    <row r="60" spans="2:4" x14ac:dyDescent="0.25">
      <c r="B60" s="2" t="s">
        <v>42</v>
      </c>
    </row>
    <row r="63" spans="2:4" x14ac:dyDescent="0.25">
      <c r="B63" s="6" t="s">
        <v>56</v>
      </c>
    </row>
    <row r="64" spans="2:4" x14ac:dyDescent="0.25">
      <c r="B64" s="14" t="s">
        <v>57</v>
      </c>
      <c r="C64" s="2">
        <v>6.6</v>
      </c>
    </row>
    <row r="65" spans="2:4" x14ac:dyDescent="0.25">
      <c r="B65" s="14" t="s">
        <v>58</v>
      </c>
      <c r="C65" s="2">
        <v>6.2</v>
      </c>
    </row>
    <row r="66" spans="2:4" x14ac:dyDescent="0.25">
      <c r="B66" s="14" t="s">
        <v>59</v>
      </c>
      <c r="C66" s="2">
        <v>6.85</v>
      </c>
    </row>
    <row r="67" spans="2:4" x14ac:dyDescent="0.25">
      <c r="B67" s="14" t="s">
        <v>60</v>
      </c>
      <c r="C67" s="2">
        <v>6.6</v>
      </c>
    </row>
    <row r="68" spans="2:4" x14ac:dyDescent="0.25">
      <c r="B68" s="14" t="s">
        <v>61</v>
      </c>
      <c r="C68" s="2">
        <v>6.2</v>
      </c>
    </row>
    <row r="69" spans="2:4" x14ac:dyDescent="0.25">
      <c r="B69" s="15"/>
    </row>
    <row r="70" spans="2:4" x14ac:dyDescent="0.25">
      <c r="B70" s="6"/>
    </row>
    <row r="71" spans="2:4" x14ac:dyDescent="0.25">
      <c r="B71" s="6" t="s">
        <v>77</v>
      </c>
    </row>
    <row r="72" spans="2:4" ht="16.2" x14ac:dyDescent="0.25">
      <c r="B72" s="7" t="s">
        <v>100</v>
      </c>
      <c r="C72" s="7" t="s">
        <v>103</v>
      </c>
      <c r="D72" s="7" t="s">
        <v>102</v>
      </c>
    </row>
    <row r="73" spans="2:4" x14ac:dyDescent="0.25">
      <c r="B73" s="16" t="s">
        <v>79</v>
      </c>
      <c r="C73" s="17">
        <v>58.52</v>
      </c>
      <c r="D73" s="2">
        <v>46.17</v>
      </c>
    </row>
    <row r="74" spans="2:4" x14ac:dyDescent="0.25">
      <c r="B74" s="14" t="s">
        <v>80</v>
      </c>
      <c r="C74" s="2">
        <v>58.94</v>
      </c>
      <c r="D74" s="2">
        <v>46.27</v>
      </c>
    </row>
    <row r="75" spans="2:4" x14ac:dyDescent="0.25">
      <c r="B75" s="14" t="s">
        <v>81</v>
      </c>
      <c r="C75" s="2">
        <v>59.44</v>
      </c>
      <c r="D75" s="2">
        <v>46.66</v>
      </c>
    </row>
    <row r="76" spans="2:4" x14ac:dyDescent="0.25">
      <c r="B76" s="14" t="s">
        <v>82</v>
      </c>
      <c r="C76" s="2">
        <v>59.78</v>
      </c>
      <c r="D76" s="2">
        <v>46.9</v>
      </c>
    </row>
    <row r="77" spans="2:4" x14ac:dyDescent="0.25">
      <c r="B77" s="14" t="s">
        <v>83</v>
      </c>
      <c r="C77" s="2">
        <v>62.92</v>
      </c>
      <c r="D77" s="2">
        <v>49.39</v>
      </c>
    </row>
    <row r="78" spans="2:4" x14ac:dyDescent="0.25">
      <c r="B78" s="14" t="s">
        <v>84</v>
      </c>
      <c r="C78" s="2">
        <v>62.55</v>
      </c>
      <c r="D78" s="2">
        <v>49.1</v>
      </c>
    </row>
    <row r="79" spans="2:4" x14ac:dyDescent="0.25">
      <c r="B79" s="14" t="s">
        <v>85</v>
      </c>
      <c r="C79" s="2">
        <v>62.55</v>
      </c>
      <c r="D79" s="2">
        <v>49.1</v>
      </c>
    </row>
    <row r="80" spans="2:4" x14ac:dyDescent="0.25">
      <c r="B80" s="14" t="s">
        <v>86</v>
      </c>
      <c r="C80" s="2">
        <v>62.55</v>
      </c>
      <c r="D80" s="2">
        <v>49.1</v>
      </c>
    </row>
    <row r="81" spans="2:4" x14ac:dyDescent="0.25">
      <c r="B81" s="14" t="s">
        <v>87</v>
      </c>
      <c r="C81" s="2">
        <v>64.16</v>
      </c>
      <c r="D81" s="2">
        <v>50.37</v>
      </c>
    </row>
    <row r="82" spans="2:4" x14ac:dyDescent="0.25">
      <c r="B82" s="14" t="s">
        <v>88</v>
      </c>
      <c r="C82" s="2">
        <v>63.65</v>
      </c>
      <c r="D82" s="2">
        <v>49.97</v>
      </c>
    </row>
    <row r="83" spans="2:4" x14ac:dyDescent="0.25">
      <c r="B83" s="14" t="s">
        <v>89</v>
      </c>
      <c r="C83" s="2">
        <v>63.71</v>
      </c>
      <c r="D83" s="2">
        <v>50.02</v>
      </c>
    </row>
    <row r="84" spans="2:4" x14ac:dyDescent="0.25">
      <c r="B84" s="14" t="s">
        <v>90</v>
      </c>
      <c r="C84" s="2">
        <v>63.71</v>
      </c>
      <c r="D84" s="2">
        <v>50.9</v>
      </c>
    </row>
    <row r="85" spans="2:4" x14ac:dyDescent="0.25">
      <c r="B85" s="14" t="s">
        <v>91</v>
      </c>
      <c r="C85" s="2">
        <v>63.71</v>
      </c>
      <c r="D85" s="2">
        <v>50.9</v>
      </c>
    </row>
    <row r="86" spans="2:4" x14ac:dyDescent="0.25">
      <c r="B86" s="14" t="s">
        <v>92</v>
      </c>
      <c r="C86" s="2">
        <v>64.84</v>
      </c>
      <c r="D86" s="2">
        <v>50.9</v>
      </c>
    </row>
    <row r="87" spans="2:4" x14ac:dyDescent="0.25">
      <c r="B87" s="14" t="s">
        <v>93</v>
      </c>
      <c r="C87" s="2">
        <v>64.84</v>
      </c>
      <c r="D87" s="2">
        <v>50.9</v>
      </c>
    </row>
    <row r="88" spans="2:4" x14ac:dyDescent="0.25">
      <c r="B88" s="14" t="s">
        <v>94</v>
      </c>
      <c r="C88" s="2">
        <v>69.77</v>
      </c>
      <c r="D88" s="2">
        <v>54.77</v>
      </c>
    </row>
    <row r="89" spans="2:4" x14ac:dyDescent="0.25">
      <c r="B89" s="14" t="s">
        <v>95</v>
      </c>
      <c r="C89" s="2">
        <v>68.56</v>
      </c>
      <c r="D89" s="2">
        <v>53.82</v>
      </c>
    </row>
    <row r="90" spans="2:4" x14ac:dyDescent="0.25">
      <c r="B90" s="14" t="s">
        <v>96</v>
      </c>
      <c r="C90" s="2">
        <v>64.84</v>
      </c>
      <c r="D90" s="2">
        <v>54.57</v>
      </c>
    </row>
    <row r="91" spans="2:4" x14ac:dyDescent="0.25">
      <c r="B91" s="14" t="s">
        <v>97</v>
      </c>
      <c r="C91" s="2">
        <v>64.84</v>
      </c>
      <c r="D91" s="2">
        <v>54.57</v>
      </c>
    </row>
    <row r="92" spans="2:4" x14ac:dyDescent="0.25">
      <c r="B92" s="14" t="s">
        <v>98</v>
      </c>
      <c r="C92" s="2">
        <v>71.69</v>
      </c>
      <c r="D92" s="2">
        <v>56.3</v>
      </c>
    </row>
    <row r="93" spans="2:4" x14ac:dyDescent="0.25">
      <c r="B93" s="14" t="s">
        <v>99</v>
      </c>
      <c r="C93" s="2">
        <v>76.48</v>
      </c>
      <c r="D93" s="2">
        <v>60.21</v>
      </c>
    </row>
    <row r="94" spans="2:4" x14ac:dyDescent="0.25">
      <c r="C94" s="13"/>
      <c r="D94" s="13"/>
    </row>
    <row r="96" spans="2:4" x14ac:dyDescent="0.25">
      <c r="B96" s="6" t="s">
        <v>122</v>
      </c>
    </row>
    <row r="97" spans="2:3" x14ac:dyDescent="0.25">
      <c r="B97" s="2" t="s">
        <v>118</v>
      </c>
    </row>
    <row r="98" spans="2:3" x14ac:dyDescent="0.25">
      <c r="B98" s="2" t="s">
        <v>119</v>
      </c>
    </row>
    <row r="99" spans="2:3" x14ac:dyDescent="0.25">
      <c r="B99" s="2" t="s">
        <v>120</v>
      </c>
    </row>
    <row r="100" spans="2:3" x14ac:dyDescent="0.25">
      <c r="B100" s="2" t="s">
        <v>121</v>
      </c>
    </row>
    <row r="102" spans="2:3" x14ac:dyDescent="0.25">
      <c r="B102" s="6" t="s">
        <v>135</v>
      </c>
    </row>
    <row r="103" spans="2:3" x14ac:dyDescent="0.25">
      <c r="B103" s="5" t="s">
        <v>123</v>
      </c>
      <c r="C103" s="5" t="s">
        <v>124</v>
      </c>
    </row>
    <row r="104" spans="2:3" x14ac:dyDescent="0.25">
      <c r="B104" s="5" t="s">
        <v>125</v>
      </c>
      <c r="C104" s="5">
        <v>5.6099999999999997E-2</v>
      </c>
    </row>
    <row r="105" spans="2:3" x14ac:dyDescent="0.25">
      <c r="B105" s="5" t="s">
        <v>126</v>
      </c>
      <c r="C105" s="5">
        <v>2.758</v>
      </c>
    </row>
    <row r="106" spans="2:3" x14ac:dyDescent="0.25">
      <c r="B106" s="5" t="s">
        <v>127</v>
      </c>
      <c r="C106" s="5">
        <v>0.27</v>
      </c>
    </row>
    <row r="107" spans="2:3" x14ac:dyDescent="0.25">
      <c r="B107" s="5" t="s">
        <v>129</v>
      </c>
      <c r="C107" s="5">
        <v>1</v>
      </c>
    </row>
    <row r="108" spans="2:3" x14ac:dyDescent="0.25">
      <c r="B108" s="5" t="s">
        <v>130</v>
      </c>
      <c r="C108" s="5">
        <v>1</v>
      </c>
    </row>
    <row r="109" spans="2:3" x14ac:dyDescent="0.25">
      <c r="B109" s="5" t="s">
        <v>131</v>
      </c>
      <c r="C109" s="5">
        <v>1</v>
      </c>
    </row>
    <row r="110" spans="2:3" x14ac:dyDescent="0.25">
      <c r="B110" s="5" t="s">
        <v>132</v>
      </c>
      <c r="C110" s="5">
        <v>0.09</v>
      </c>
    </row>
    <row r="111" spans="2:3" x14ac:dyDescent="0.25">
      <c r="B111" s="5" t="s">
        <v>134</v>
      </c>
      <c r="C111" s="5">
        <v>0.27</v>
      </c>
    </row>
    <row r="112" spans="2:3" x14ac:dyDescent="0.25">
      <c r="B112" s="5" t="s">
        <v>133</v>
      </c>
      <c r="C112" s="5">
        <v>1.825</v>
      </c>
    </row>
    <row r="115" spans="2:7" x14ac:dyDescent="0.25">
      <c r="B115" s="6" t="s">
        <v>136</v>
      </c>
    </row>
    <row r="116" spans="2:7" x14ac:dyDescent="0.25">
      <c r="B116" s="5" t="s">
        <v>123</v>
      </c>
      <c r="C116" s="5" t="s">
        <v>124</v>
      </c>
    </row>
    <row r="117" spans="2:7" x14ac:dyDescent="0.25">
      <c r="B117" s="5" t="s">
        <v>125</v>
      </c>
      <c r="C117" s="5">
        <v>5.6099999999999997E-2</v>
      </c>
    </row>
    <row r="118" spans="2:7" x14ac:dyDescent="0.25">
      <c r="B118" s="5" t="s">
        <v>137</v>
      </c>
      <c r="C118" s="5">
        <v>0.88300000000000001</v>
      </c>
    </row>
    <row r="119" spans="2:7" x14ac:dyDescent="0.25">
      <c r="B119" s="5" t="s">
        <v>127</v>
      </c>
      <c r="C119" s="5">
        <v>0.27</v>
      </c>
    </row>
    <row r="120" spans="2:7" x14ac:dyDescent="0.25">
      <c r="B120" s="5" t="s">
        <v>129</v>
      </c>
      <c r="C120" s="5">
        <v>1</v>
      </c>
    </row>
    <row r="121" spans="2:7" x14ac:dyDescent="0.25">
      <c r="B121" s="5" t="s">
        <v>128</v>
      </c>
      <c r="C121" s="5">
        <v>1</v>
      </c>
    </row>
    <row r="122" spans="2:7" x14ac:dyDescent="0.25">
      <c r="B122" s="5" t="s">
        <v>132</v>
      </c>
      <c r="C122" s="5">
        <v>0.05</v>
      </c>
    </row>
    <row r="123" spans="2:7" x14ac:dyDescent="0.25">
      <c r="B123" s="5" t="s">
        <v>134</v>
      </c>
      <c r="C123" s="5">
        <v>0.15</v>
      </c>
    </row>
    <row r="124" spans="2:7" x14ac:dyDescent="0.25">
      <c r="B124" s="5" t="s">
        <v>133</v>
      </c>
      <c r="C124" s="5">
        <v>1</v>
      </c>
    </row>
    <row r="127" spans="2:7" x14ac:dyDescent="0.25">
      <c r="B127" s="15" t="s">
        <v>140</v>
      </c>
      <c r="C127" s="15" t="s">
        <v>139</v>
      </c>
      <c r="D127" s="15" t="s">
        <v>141</v>
      </c>
      <c r="E127" s="13" t="s">
        <v>142</v>
      </c>
      <c r="F127" s="13" t="s">
        <v>143</v>
      </c>
      <c r="G127" s="13" t="s">
        <v>39</v>
      </c>
    </row>
    <row r="128" spans="2:7" x14ac:dyDescent="0.25">
      <c r="B128" s="20">
        <v>100</v>
      </c>
      <c r="C128" s="20">
        <v>100</v>
      </c>
      <c r="D128" s="20">
        <v>100</v>
      </c>
      <c r="E128" s="20">
        <v>80</v>
      </c>
      <c r="F128" s="20">
        <v>80</v>
      </c>
      <c r="G128" s="20" t="s">
        <v>145</v>
      </c>
    </row>
    <row r="129" spans="2:7" x14ac:dyDescent="0.25">
      <c r="B129" s="20">
        <v>120</v>
      </c>
      <c r="C129" s="20">
        <v>120</v>
      </c>
      <c r="D129" s="20">
        <v>120</v>
      </c>
      <c r="E129" s="20">
        <v>100</v>
      </c>
      <c r="F129" s="20">
        <v>100</v>
      </c>
      <c r="G129" s="20" t="s">
        <v>146</v>
      </c>
    </row>
    <row r="130" spans="2:7" x14ac:dyDescent="0.25">
      <c r="B130" s="20">
        <v>140</v>
      </c>
      <c r="C130" s="20">
        <v>140</v>
      </c>
      <c r="D130" s="20">
        <v>140</v>
      </c>
      <c r="E130" s="20">
        <v>120</v>
      </c>
      <c r="F130" s="20">
        <v>120</v>
      </c>
      <c r="G130" s="20" t="s">
        <v>147</v>
      </c>
    </row>
    <row r="131" spans="2:7" x14ac:dyDescent="0.25">
      <c r="B131" s="20">
        <v>160</v>
      </c>
      <c r="C131" s="20">
        <v>160</v>
      </c>
      <c r="D131" s="20">
        <v>160</v>
      </c>
      <c r="E131" s="20">
        <v>140</v>
      </c>
      <c r="F131" s="20">
        <v>140</v>
      </c>
      <c r="G131" s="20" t="s">
        <v>148</v>
      </c>
    </row>
    <row r="132" spans="2:7" x14ac:dyDescent="0.25">
      <c r="B132" s="20">
        <v>180</v>
      </c>
      <c r="C132" s="20">
        <v>180</v>
      </c>
      <c r="D132" s="20">
        <v>180</v>
      </c>
      <c r="E132" s="20">
        <v>160</v>
      </c>
      <c r="F132" s="20">
        <v>160</v>
      </c>
      <c r="G132" s="20" t="s">
        <v>149</v>
      </c>
    </row>
    <row r="133" spans="2:7" x14ac:dyDescent="0.25">
      <c r="B133" s="20">
        <v>200</v>
      </c>
      <c r="C133" s="20">
        <v>200</v>
      </c>
      <c r="D133" s="20">
        <v>200</v>
      </c>
      <c r="E133" s="20">
        <v>180</v>
      </c>
      <c r="F133" s="20">
        <v>180</v>
      </c>
      <c r="G133" s="20" t="s">
        <v>150</v>
      </c>
    </row>
    <row r="134" spans="2:7" x14ac:dyDescent="0.25">
      <c r="B134" s="20">
        <v>220</v>
      </c>
      <c r="C134" s="20">
        <v>220</v>
      </c>
      <c r="D134" s="20">
        <v>220</v>
      </c>
      <c r="E134" s="20">
        <v>200</v>
      </c>
      <c r="F134" s="20">
        <v>200</v>
      </c>
      <c r="G134" s="20" t="s">
        <v>151</v>
      </c>
    </row>
    <row r="135" spans="2:7" x14ac:dyDescent="0.25">
      <c r="B135" s="20">
        <v>240</v>
      </c>
      <c r="C135" s="20">
        <v>240</v>
      </c>
      <c r="D135" s="20">
        <v>240</v>
      </c>
      <c r="E135" s="20">
        <v>220</v>
      </c>
      <c r="F135" s="20">
        <v>220</v>
      </c>
      <c r="G135" s="20" t="s">
        <v>152</v>
      </c>
    </row>
    <row r="136" spans="2:7" x14ac:dyDescent="0.25">
      <c r="B136" s="20">
        <v>260</v>
      </c>
      <c r="C136" s="20">
        <v>260</v>
      </c>
      <c r="D136" s="20">
        <v>260</v>
      </c>
      <c r="E136" s="20">
        <v>240</v>
      </c>
      <c r="F136" s="20">
        <v>240</v>
      </c>
      <c r="G136" s="20" t="s">
        <v>144</v>
      </c>
    </row>
    <row r="137" spans="2:7" x14ac:dyDescent="0.25">
      <c r="B137" s="20">
        <v>280</v>
      </c>
      <c r="C137" s="20">
        <v>280</v>
      </c>
      <c r="D137" s="20">
        <v>280</v>
      </c>
      <c r="E137" s="20">
        <v>270</v>
      </c>
      <c r="F137" s="20">
        <v>260</v>
      </c>
      <c r="G137" s="20"/>
    </row>
    <row r="138" spans="2:7" x14ac:dyDescent="0.25">
      <c r="B138" s="20">
        <v>300</v>
      </c>
      <c r="C138" s="20">
        <v>300</v>
      </c>
      <c r="D138" s="20">
        <v>300</v>
      </c>
      <c r="E138" s="20">
        <v>300</v>
      </c>
      <c r="F138" s="20">
        <v>280</v>
      </c>
      <c r="G138" s="20"/>
    </row>
    <row r="139" spans="2:7" x14ac:dyDescent="0.25">
      <c r="B139" s="20">
        <v>320</v>
      </c>
      <c r="C139" s="20">
        <v>320</v>
      </c>
      <c r="D139" s="20">
        <v>320</v>
      </c>
      <c r="E139" s="20">
        <v>330</v>
      </c>
      <c r="F139" s="20">
        <v>300</v>
      </c>
      <c r="G139" s="20"/>
    </row>
    <row r="140" spans="2:7" x14ac:dyDescent="0.25">
      <c r="B140" s="20">
        <v>340</v>
      </c>
      <c r="C140" s="20">
        <v>340</v>
      </c>
      <c r="D140" s="20">
        <v>340</v>
      </c>
      <c r="E140" s="20">
        <v>360</v>
      </c>
      <c r="F140" s="20">
        <v>320</v>
      </c>
      <c r="G140" s="20"/>
    </row>
    <row r="141" spans="2:7" x14ac:dyDescent="0.25">
      <c r="B141" s="20">
        <v>360</v>
      </c>
      <c r="C141" s="20">
        <v>360</v>
      </c>
      <c r="D141" s="20">
        <v>360</v>
      </c>
      <c r="E141" s="20">
        <v>400</v>
      </c>
      <c r="F141" s="20">
        <v>340</v>
      </c>
      <c r="G141" s="20"/>
    </row>
    <row r="142" spans="2:7" x14ac:dyDescent="0.25">
      <c r="B142" s="20">
        <v>400</v>
      </c>
      <c r="C142" s="20">
        <v>400</v>
      </c>
      <c r="D142" s="20">
        <v>400</v>
      </c>
      <c r="E142" s="20">
        <v>450</v>
      </c>
      <c r="F142" s="20">
        <v>360</v>
      </c>
      <c r="G142" s="20"/>
    </row>
    <row r="143" spans="2:7" x14ac:dyDescent="0.25">
      <c r="B143" s="20">
        <v>450</v>
      </c>
      <c r="C143" s="20">
        <v>450</v>
      </c>
      <c r="D143" s="20">
        <v>450</v>
      </c>
      <c r="E143" s="20">
        <v>500</v>
      </c>
      <c r="F143" s="20">
        <v>380</v>
      </c>
      <c r="G143" s="20"/>
    </row>
    <row r="144" spans="2:7" x14ac:dyDescent="0.25">
      <c r="B144" s="20">
        <v>500</v>
      </c>
      <c r="C144" s="20">
        <v>500</v>
      </c>
      <c r="D144" s="20">
        <v>500</v>
      </c>
      <c r="E144" s="20">
        <v>550</v>
      </c>
      <c r="F144" s="20">
        <v>400</v>
      </c>
      <c r="G144" s="20"/>
    </row>
    <row r="145" spans="2:7" x14ac:dyDescent="0.25">
      <c r="B145" s="20">
        <v>550</v>
      </c>
      <c r="C145" s="20">
        <v>550</v>
      </c>
      <c r="D145" s="20">
        <v>550</v>
      </c>
      <c r="E145" s="20">
        <v>600</v>
      </c>
      <c r="F145" s="20">
        <v>450</v>
      </c>
      <c r="G145" s="20"/>
    </row>
    <row r="146" spans="2:7" x14ac:dyDescent="0.25">
      <c r="B146" s="20">
        <v>600</v>
      </c>
      <c r="C146" s="20">
        <v>600</v>
      </c>
      <c r="D146" s="20">
        <v>600</v>
      </c>
      <c r="E146" s="20"/>
      <c r="F146" s="20">
        <v>500</v>
      </c>
      <c r="G146" s="20"/>
    </row>
    <row r="147" spans="2:7" x14ac:dyDescent="0.25">
      <c r="B147" s="20">
        <v>650</v>
      </c>
      <c r="C147" s="20">
        <v>650</v>
      </c>
      <c r="D147" s="20">
        <v>650</v>
      </c>
      <c r="E147" s="20"/>
      <c r="F147" s="20">
        <v>550</v>
      </c>
      <c r="G147" s="20"/>
    </row>
    <row r="148" spans="2:7" x14ac:dyDescent="0.25">
      <c r="B148" s="20">
        <v>700</v>
      </c>
      <c r="C148" s="20">
        <v>700</v>
      </c>
      <c r="D148" s="20">
        <v>700</v>
      </c>
      <c r="E148" s="20"/>
      <c r="F148" s="20"/>
      <c r="G148" s="20"/>
    </row>
    <row r="149" spans="2:7" x14ac:dyDescent="0.25">
      <c r="B149" s="20">
        <v>800</v>
      </c>
      <c r="C149" s="20">
        <v>800</v>
      </c>
      <c r="D149" s="20">
        <v>800</v>
      </c>
      <c r="E149" s="20"/>
      <c r="F149" s="20"/>
      <c r="G149" s="20"/>
    </row>
    <row r="150" spans="2:7" x14ac:dyDescent="0.25">
      <c r="B150" s="20">
        <v>900</v>
      </c>
      <c r="C150" s="20">
        <v>900</v>
      </c>
      <c r="D150" s="20">
        <v>900</v>
      </c>
      <c r="E150" s="20"/>
      <c r="F150" s="20"/>
      <c r="G150" s="20"/>
    </row>
    <row r="151" spans="2:7" x14ac:dyDescent="0.25">
      <c r="B151" s="21">
        <v>1000</v>
      </c>
      <c r="C151" s="21">
        <v>1000</v>
      </c>
      <c r="D151" s="21">
        <v>1000</v>
      </c>
      <c r="E151" s="20"/>
      <c r="F151" s="20"/>
      <c r="G151" s="20"/>
    </row>
    <row r="154" spans="2:7" x14ac:dyDescent="0.25">
      <c r="B154" s="1" t="s">
        <v>138</v>
      </c>
    </row>
    <row r="155" spans="2:7" x14ac:dyDescent="0.25">
      <c r="B155" s="1">
        <v>0.25</v>
      </c>
    </row>
    <row r="156" spans="2:7" x14ac:dyDescent="0.25">
      <c r="B156" s="1">
        <v>0.3</v>
      </c>
    </row>
    <row r="157" spans="2:7" x14ac:dyDescent="0.25">
      <c r="B157" s="1">
        <v>0.35</v>
      </c>
    </row>
    <row r="158" spans="2:7" x14ac:dyDescent="0.25">
      <c r="B158" s="1">
        <v>0.4</v>
      </c>
    </row>
    <row r="159" spans="2:7" x14ac:dyDescent="0.25">
      <c r="B159" s="1">
        <v>0.45</v>
      </c>
    </row>
    <row r="160" spans="2:7" x14ac:dyDescent="0.25">
      <c r="B160" s="1">
        <v>0.5</v>
      </c>
    </row>
  </sheetData>
  <mergeCells count="1">
    <mergeCell ref="B37:D53"/>
  </mergeCells>
  <phoneticPr fontId="11" type="noConversion"/>
  <pageMargins left="0.7" right="0.7" top="0.75" bottom="0.75" header="0.3" footer="0.3"/>
  <drawing r:id="rId1"/>
  <tableParts count="6">
    <tablePart r:id="rId2"/>
    <tablePart r:id="rId3"/>
    <tablePart r:id="rId4"/>
    <tablePart r:id="rId5"/>
    <tablePart r:id="rId6"/>
    <tablePart r:id="rId7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A I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S U F F 0 a 0 A A A D 3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M z Q x 0 z M 0 t 9 A z s N G H C d r 4 Z u Y h F B g B H Q y S R R K 0 c S 7 N K S k t S r V L L d Z 1 9 r f R h 3 F t 9 K F + s A M A A A D / / w M A U E s D B B Q A A g A I A A A A I Q D y 0 z I 7 E Q E A A K g C A A A T A A A A R m 9 y b X V s Y X M v U 2 V j d G l v b j E u b X S R z Y q D M B S F 9 0 L f I a Q b B R E z n f / i y j L g r l B n V W W I 9 V q F m E i S M j O I 7 z 5 a 2 8 J A b z a B 7 5 z k n s M 1 c L C N k m Q 3 3 2 z t O K b m G k q y p C k v B I Q h I + 6 W H 4 E w j 5 K I C L A L h 4 x n p 0 7 6 A C P Z l l V w t h r 3 o x E Q x E p a k N a 4 N H 7 P P g 1 o k y W t V k W 2 U d 9 S K F 6 a r I b i K w y 6 s q K e T / Z J 2 w l o x y d 8 i h B R F q x o 7 v n z m F u I 6 D K x 3 y d l d M t G 8 2 G / 4 Z b n F / u S x j W X x z F / + t v B F P j s D F L N p a m U b m M l T q 2 c R O N e P / H 7 n s 6 c U Z / Y U S M W f u z g k y t / Q P g K 4 Y 8 I f 0 L 4 M 8 J f E P 6 K 8 D e E s x A T s M Y M q 8 y w z g w r z b D W 7 H / t w V s 4 j b y 7 x / U f A A A A / / 8 D A F B L A Q I t A B Q A B g A I A A A A I Q A q 3 a p A 0 g A A A D c B A A A T A A A A A A A A A A A A A A A A A A A A A A B b Q 2 9 u d G V u d F 9 U e X B l c 1 0 u e G 1 s U E s B A i 0 A F A A C A A g A A A A h A E l B R d G t A A A A 9 w A A A B I A A A A A A A A A A A A A A A A A C w M A A E N v b m Z p Z y 9 Q Y W N r Y W d l L n h t b F B L A Q I t A B Q A A g A I A A A A I Q D y 0 z I 7 E Q E A A K g C A A A T A A A A A A A A A A A A A A A A A O g D A A B G b 3 J t d W x h c y 9 T Z W N 0 a W 9 u M S 5 t U E s F B g A A A A A D A A M A w g A A A C o F A A A A A B E B A A D v u 7 8 8 P 3 h t b C B 2 Z X J z a W 9 u P S I x L j A i I H N 0 Y W 5 k Y W x v b m U 9 I m 5 v I j 8 + D Q o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Y E g A A A A A A A H Y S A A D v u 7 8 8 P 3 h t b C B 2 Z X J z a W 9 u P S I x L j A i I H N 0 Y W 5 k Y W x v b m U 9 I m 5 v I j 8 + D Q o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V G F i b G U w M D E l M j A o U G F n Z S U y M D E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N S 0 x M C 0 w M V Q w O T o 0 N z o z M y 4 z N z U x M j E 5 W i I v P j x F b n R y e S B U e X B l P S J G a W x s Q 2 9 s d W 1 u V H l w Z X M i I F Z h b H V l P S J z Q m d Z R 0 J n W U d C Z 1 l H Q m d Z R 0 J n W U d C Z z 0 9 I i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2 E z N D h h M j V m L T Y x Y 2 Q t N G R m Z C 1 i N T c w L T U w N 2 M 0 N G I x M T B h Z i I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D E g K F B h Z 2 U g M S k v Q X V 0 b 1 J l b W 9 2 Z W R D b 2 x 1 b W 5 z M S 5 7 Q 2 9 s d W 1 u M S w w f S Z x d W 9 0 O y w m c X V v d D t T Z W N 0 a W 9 u M S 9 U Y W J s Z T A w M S A o U G F n Z S A x K S 9 B d X R v U m V t b 3 Z l Z E N v b H V t b n M x L n t D b 2 x 1 b W 4 y L D F 9 J n F 1 b 3 Q 7 L C Z x d W 9 0 O 1 N l Y 3 R p b 2 4 x L 1 R h Y m x l M D A x I C h Q Y W d l I D E p L 0 F 1 d G 9 S Z W 1 v d m V k Q 2 9 s d W 1 u c z E u e 0 N v b H V t b j M s M n 0 m c X V v d D s s J n F 1 b 3 Q 7 U 2 V j d G l v b j E v V G F i b G U w M D E g K F B h Z 2 U g M S k v Q X V 0 b 1 J l b W 9 2 Z W R D b 2 x 1 b W 5 z M S 5 7 Q 2 9 s d W 1 u N C w z f S Z x d W 9 0 O y w m c X V v d D t T Z W N 0 a W 9 u M S 9 U Y W J s Z T A w M S A o U G F n Z S A x K S 9 B d X R v U m V t b 3 Z l Z E N v b H V t b n M x L n t D b 2 x 1 b W 4 1 L D R 9 J n F 1 b 3 Q 7 L C Z x d W 9 0 O 1 N l Y 3 R p b 2 4 x L 1 R h Y m x l M D A x I C h Q Y W d l I D E p L 0 F 1 d G 9 S Z W 1 v d m V k Q 2 9 s d W 1 u c z E u e 0 N v b H V t b j Y s N X 0 m c X V v d D s s J n F 1 b 3 Q 7 U 2 V j d G l v b j E v V G F i b G U w M D E g K F B h Z 2 U g M S k v Q X V 0 b 1 J l b W 9 2 Z W R D b 2 x 1 b W 5 z M S 5 7 Q 2 9 s d W 1 u N y w 2 f S Z x d W 9 0 O y w m c X V v d D t T Z W N 0 a W 9 u M S 9 U Y W J s Z T A w M S A o U G F n Z S A x K S 9 B d X R v U m V t b 3 Z l Z E N v b H V t b n M x L n t D b 2 x 1 b W 4 4 L D d 9 J n F 1 b 3 Q 7 L C Z x d W 9 0 O 1 N l Y 3 R p b 2 4 x L 1 R h Y m x l M D A x I C h Q Y W d l I D E p L 0 F 1 d G 9 S Z W 1 v d m V k Q 2 9 s d W 1 u c z E u e 0 N v b H V t b j k s O H 0 m c X V v d D s s J n F 1 b 3 Q 7 U 2 V j d G l v b j E v V G F i b G U w M D E g K F B h Z 2 U g M S k v Q X V 0 b 1 J l b W 9 2 Z W R D b 2 x 1 b W 5 z M S 5 7 Q 2 9 s d W 1 u M T A s O X 0 m c X V v d D s s J n F 1 b 3 Q 7 U 2 V j d G l v b j E v V G F i b G U w M D E g K F B h Z 2 U g M S k v Q X V 0 b 1 J l b W 9 2 Z W R D b 2 x 1 b W 5 z M S 5 7 Q 2 9 s d W 1 u M T E s M T B 9 J n F 1 b 3 Q 7 L C Z x d W 9 0 O 1 N l Y 3 R p b 2 4 x L 1 R h Y m x l M D A x I C h Q Y W d l I D E p L 0 F 1 d G 9 S Z W 1 v d m V k Q 2 9 s d W 1 u c z E u e 0 N v b H V t b j E y L D E x f S Z x d W 9 0 O y w m c X V v d D t T Z W N 0 a W 9 u M S 9 U Y W J s Z T A w M S A o U G F n Z S A x K S 9 B d X R v U m V t b 3 Z l Z E N v b H V t b n M x L n t D b 2 x 1 b W 4 x M y w x M n 0 m c X V v d D s s J n F 1 b 3 Q 7 U 2 V j d G l v b j E v V G F i b G U w M D E g K F B h Z 2 U g M S k v Q X V 0 b 1 J l b W 9 2 Z W R D b 2 x 1 b W 5 z M S 5 7 Q 2 9 s d W 1 u M T Q s M T N 9 J n F 1 b 3 Q 7 L C Z x d W 9 0 O 1 N l Y 3 R p b 2 4 x L 1 R h Y m x l M D A x I C h Q Y W d l I D E p L 0 F 1 d G 9 S Z W 1 v d m V k Q 2 9 s d W 1 u c z E u e 0 N v b H V t b j E 1 L D E 0 f S Z x d W 9 0 O y w m c X V v d D t T Z W N 0 a W 9 u M S 9 U Y W J s Z T A w M S A o U G F n Z S A x K S 9 B d X R v U m V t b 3 Z l Z E N v b H V t b n M x L n t D b 2 x 1 b W 4 x N i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1 R h Y m x l M D A x I C h Q Y W d l I D E p L 0 F 1 d G 9 S Z W 1 v d m V k Q 2 9 s d W 1 u c z E u e 0 N v b H V t b j E s M H 0 m c X V v d D s s J n F 1 b 3 Q 7 U 2 V j d G l v b j E v V G F i b G U w M D E g K F B h Z 2 U g M S k v Q X V 0 b 1 J l b W 9 2 Z W R D b 2 x 1 b W 5 z M S 5 7 Q 2 9 s d W 1 u M i w x f S Z x d W 9 0 O y w m c X V v d D t T Z W N 0 a W 9 u M S 9 U Y W J s Z T A w M S A o U G F n Z S A x K S 9 B d X R v U m V t b 3 Z l Z E N v b H V t b n M x L n t D b 2 x 1 b W 4 z L D J 9 J n F 1 b 3 Q 7 L C Z x d W 9 0 O 1 N l Y 3 R p b 2 4 x L 1 R h Y m x l M D A x I C h Q Y W d l I D E p L 0 F 1 d G 9 S Z W 1 v d m V k Q 2 9 s d W 1 u c z E u e 0 N v b H V t b j Q s M 3 0 m c X V v d D s s J n F 1 b 3 Q 7 U 2 V j d G l v b j E v V G F i b G U w M D E g K F B h Z 2 U g M S k v Q X V 0 b 1 J l b W 9 2 Z W R D b 2 x 1 b W 5 z M S 5 7 Q 2 9 s d W 1 u N S w 0 f S Z x d W 9 0 O y w m c X V v d D t T Z W N 0 a W 9 u M S 9 U Y W J s Z T A w M S A o U G F n Z S A x K S 9 B d X R v U m V t b 3 Z l Z E N v b H V t b n M x L n t D b 2 x 1 b W 4 2 L D V 9 J n F 1 b 3 Q 7 L C Z x d W 9 0 O 1 N l Y 3 R p b 2 4 x L 1 R h Y m x l M D A x I C h Q Y W d l I D E p L 0 F 1 d G 9 S Z W 1 v d m V k Q 2 9 s d W 1 u c z E u e 0 N v b H V t b j c s N n 0 m c X V v d D s s J n F 1 b 3 Q 7 U 2 V j d G l v b j E v V G F i b G U w M D E g K F B h Z 2 U g M S k v Q X V 0 b 1 J l b W 9 2 Z W R D b 2 x 1 b W 5 z M S 5 7 Q 2 9 s d W 1 u O C w 3 f S Z x d W 9 0 O y w m c X V v d D t T Z W N 0 a W 9 u M S 9 U Y W J s Z T A w M S A o U G F n Z S A x K S 9 B d X R v U m V t b 3 Z l Z E N v b H V t b n M x L n t D b 2 x 1 b W 4 5 L D h 9 J n F 1 b 3 Q 7 L C Z x d W 9 0 O 1 N l Y 3 R p b 2 4 x L 1 R h Y m x l M D A x I C h Q Y W d l I D E p L 0 F 1 d G 9 S Z W 1 v d m V k Q 2 9 s d W 1 u c z E u e 0 N v b H V t b j E w L D l 9 J n F 1 b 3 Q 7 L C Z x d W 9 0 O 1 N l Y 3 R p b 2 4 x L 1 R h Y m x l M D A x I C h Q Y W d l I D E p L 0 F 1 d G 9 S Z W 1 v d m V k Q 2 9 s d W 1 u c z E u e 0 N v b H V t b j E x L D E w f S Z x d W 9 0 O y w m c X V v d D t T Z W N 0 a W 9 u M S 9 U Y W J s Z T A w M S A o U G F n Z S A x K S 9 B d X R v U m V t b 3 Z l Z E N v b H V t b n M x L n t D b 2 x 1 b W 4 x M i w x M X 0 m c X V v d D s s J n F 1 b 3 Q 7 U 2 V j d G l v b j E v V G F i b G U w M D E g K F B h Z 2 U g M S k v Q X V 0 b 1 J l b W 9 2 Z W R D b 2 x 1 b W 5 z M S 5 7 Q 2 9 s d W 1 u M T M s M T J 9 J n F 1 b 3 Q 7 L C Z x d W 9 0 O 1 N l Y 3 R p b 2 4 x L 1 R h Y m x l M D A x I C h Q Y W d l I D E p L 0 F 1 d G 9 S Z W 1 v d m V k Q 2 9 s d W 1 u c z E u e 0 N v b H V t b j E 0 L D E z f S Z x d W 9 0 O y w m c X V v d D t T Z W N 0 a W 9 u M S 9 U Y W J s Z T A w M S A o U G F n Z S A x K S 9 B d X R v U m V t b 3 Z l Z E N v b H V t b n M x L n t D b 2 x 1 b W 4 x N S w x N H 0 m c X V v d D s s J n F 1 b 3 Q 7 U 2 V j d G l v b j E v V G F i b G U w M D E g K F B h Z 2 U g M S k v Q X V 0 b 1 J l b W 9 2 Z W R D b 2 x 1 b W 5 z M S 5 7 Q 2 9 s d W 1 u M T Y s M T V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s Z T A w M S U y M C h Q Y W d l J T I w M S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S U y M C h Q Y W d l J T I w M S k v V G F i b G U w M D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D a G F u Z 2 V k J T I w V H l w Z T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+ P E V u d H J 5 I F R 5 c G U 9 I l F 1 Z X J 5 R 3 J v d X B z I i B W Y W x 1 Z T 0 i c 0 F B Q U F B Q T 0 9 I i 8 + P E V u d H J 5 I F R 5 c G U 9 I l J l b G F 0 a W 9 u c 2 h p c H M i I F Z h b H V l P S J z Q U F B Q U F B P T 0 i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I v y l p t 8 + B k 2 n 4 B s u B s y N m A A A A A A C A A A A A A A Q Z g A A A A E A A C A A A A D p 1 A z G X h j c z r h V 0 u + P L A J v s h D b s f W 8 G G 4 e N 0 W d N H l Z w Q A A A A A O g A A A A A I A A C A A A A C 0 C p E w 7 c Z U d g h B A A q W X K U x / F d B J D L 0 8 r U C L N Y y w K 3 7 T l A A A A D R p V q g A i n G 1 Q L c Y 6 H M T w Y g d N W d L l o U Q D e q 8 l X F A U e L V g X l S i g Y g + 3 5 6 e 3 I 5 s x S h Y P G r G b c H 0 p f R h + + T R u k 1 O b K O r G 0 I 2 j a C W d L c Z F u G 6 W K 0 0 A A A A A 2 N O K b B 1 s R / k u X Y 9 V w H 3 K d G d b j m Y f G 2 4 N A W C a S C p k 5 B z J u 2 C q x 5 Y F f 8 d o X 2 3 j u 3 E z 2 W x d k + J j B M + u B r / E 1 K v V a < / D a t a M a s h u p > 
</file>

<file path=customXml/itemProps1.xml><?xml version="1.0" encoding="utf-8"?>
<ds:datastoreItem xmlns:ds="http://schemas.openxmlformats.org/officeDocument/2006/customXml" ds:itemID="{28E1E551-3395-41A5-84D2-97B448B573F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Load Analysis</vt:lpstr>
      <vt:lpstr>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A.</dc:creator>
  <cp:lastModifiedBy>Robin A.</cp:lastModifiedBy>
  <dcterms:created xsi:type="dcterms:W3CDTF">2025-03-05T13:00:14Z</dcterms:created>
  <dcterms:modified xsi:type="dcterms:W3CDTF">2025-11-26T17:03:46Z</dcterms:modified>
</cp:coreProperties>
</file>